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출퇴근 기록부" sheetId="1" state="visible" r:id="rId3"/>
  </sheets>
  <definedNames>
    <definedName function="false" hidden="false" localSheetId="0" name="_xlnm.Print_Area" vbProcedure="false">'출퇴근 기록부'!$A$1:$H$45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<sst xmlns="http://schemas.openxmlformats.org/spreadsheetml/2006/main" count="23" uniqueCount="23">
  <si>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출퇴근 기록부</t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</si>
  <si>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첫 줄</t>
    </r>
    <r>
      <rPr>
        <sz val="10"/>
        <color rgb="FF374151"/>
        <rFont val="맑은 고딕"/>
        <family val="0"/>
        <charset val="1"/>
      </rPr>
      <t xml:space="preserve">(1</t>
    </r>
    <r>
      <rPr>
        <sz val="10"/>
        <color rgb="FF374151"/>
        <rFont val="Noto Sans CJK SC"/>
        <family val="2"/>
      </rPr>
      <t xml:space="preserve">일</t>
    </r>
    <r>
      <rPr>
        <sz val="10"/>
        <color rgb="FF374151"/>
        <rFont val="맑은 고딕"/>
        <family val="0"/>
        <charset val="1"/>
      </rPr>
      <t xml:space="preserve">)</t>
    </r>
    <r>
      <rPr>
        <sz val="10"/>
        <color rgb="FF374151"/>
        <rFont val="Noto Sans CJK SC"/>
        <family val="2"/>
      </rPr>
      <t xml:space="preserve">은 예시입니다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시간은 </t>
    </r>
    <r>
      <rPr>
        <sz val="10"/>
        <color rgb="FF374151"/>
        <rFont val="맑은 고딕"/>
        <family val="0"/>
        <charset val="1"/>
      </rPr>
      <t xml:space="preserve">09:00</t>
    </r>
    <r>
      <rPr>
        <sz val="10"/>
        <color rgb="FF374151"/>
        <rFont val="Noto Sans CJK SC"/>
        <family val="2"/>
      </rPr>
      <t xml:space="preserve">처럼 입력하세요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</si>
  <si>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성명</t>
  </si>
  <si>
    <t xml:space="preserve">김○○</t>
  </si>
  <si>
    <t xml:space="preserve">소속</t>
  </si>
  <si>
    <t xml:space="preserve">매장</t>
  </si>
  <si>
    <t xml:space="preserve">연도</t>
  </si>
  <si>
    <t xml:space="preserve">월</t>
  </si>
  <si>
    <r>
      <rPr>
        <b val="true"/>
        <sz val="11"/>
        <rFont val="맑은 고딕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일 소정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시간</t>
    </r>
    <r>
      <rPr>
        <b val="true"/>
        <sz val="11"/>
        <rFont val="맑은 고딕"/>
        <family val="0"/>
        <charset val="1"/>
      </rPr>
      <t xml:space="preserve">)</t>
    </r>
  </si>
  <si>
    <t xml:space="preserve">날짜</t>
  </si>
  <si>
    <t xml:space="preserve">요일</t>
  </si>
  <si>
    <t xml:space="preserve">출근</t>
  </si>
  <si>
    <t xml:space="preserve">퇴근</t>
  </si>
  <si>
    <r>
      <rPr>
        <b val="true"/>
        <sz val="11"/>
        <color rgb="FFFFFFFF"/>
        <rFont val="Noto Sans CJK SC"/>
        <family val="2"/>
      </rPr>
      <t xml:space="preserve">휴게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분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</si>
  <si>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근무시간</t>
  </si>
  <si>
    <t xml:space="preserve">연장시간</t>
  </si>
  <si>
    <t xml:space="preserve">비고</t>
  </si>
  <si>
    <t xml:space="preserve">예시</t>
  </si>
  <si>
    <t xml:space="preserve">근무일수</t>
  </si>
  <si>
    <t xml:space="preserve">총 근무시간</t>
  </si>
  <si>
    <t xml:space="preserve">총 연장시간</t>
  </si>
  <si>
    <r>
      <rPr>
        <sz val="9"/>
        <color rgb="FF6B7280"/>
        <rFont val="Noto Sans CJK SC"/>
        <family val="2"/>
      </rPr>
      <t xml:space="preserve">※ 퇴근이 출근보다 이르면 다음 날 퇴근으로 계산합니다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Noto Sans CJK SC"/>
        <family val="2"/>
      </rPr>
      <t xml:space="preserve">야간</t>
    </r>
    <r>
      <rPr>
        <sz val="9"/>
        <color rgb="FF6B7280"/>
        <rFont val="맑은 고딕"/>
        <family val="0"/>
        <charset val="1"/>
      </rPr>
      <t xml:space="preserve">(22~06</t>
    </r>
    <r>
      <rPr>
        <sz val="9"/>
        <color rgb="FF6B7280"/>
        <rFont val="Noto Sans CJK SC"/>
        <family val="2"/>
      </rPr>
      <t xml:space="preserve">시</t>
    </r>
    <r>
      <rPr>
        <sz val="9"/>
        <color rgb="FF6B7280"/>
        <rFont val="맑은 고딕"/>
        <family val="0"/>
        <charset val="1"/>
      </rPr>
      <t xml:space="preserve">)·</t>
    </r>
    <r>
      <rPr>
        <sz val="9"/>
        <color rgb="FF6B7280"/>
        <rFont val="Noto Sans CJK SC"/>
        <family val="2"/>
      </rPr>
      <t xml:space="preserve">휴일 근로는 따로 표시하세요</t>
    </r>
    <r>
      <rPr>
        <sz val="9"/>
        <color rgb="FF6B7280"/>
        <rFont val="맑은 고딕"/>
        <family val="0"/>
        <charset val="1"/>
      </rPr>
      <t xml:space="preserve">.</t>
    </r>
  </si>
  <si>
    <r>
      <rPr>
        <sz val="9"/>
        <color rgb="FF6B7280"/>
        <rFont val="Noto Sans CJK SC"/>
        <family val="2"/>
      </rPr>
      <t xml:space="preserve">※ 출처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Noto Sans CJK SC"/>
        <family val="2"/>
      </rPr>
      <t xml:space="preserve">근로기준법 제</t>
    </r>
    <r>
      <rPr>
        <sz val="9"/>
        <color rgb="FF6B7280"/>
        <rFont val="맑은 고딕"/>
        <family val="0"/>
        <charset val="1"/>
      </rPr>
      <t xml:space="preserve">42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서류 </t>
    </r>
    <r>
      <rPr>
        <sz val="9"/>
        <color rgb="FF6B7280"/>
        <rFont val="맑은 고딕"/>
        <family val="0"/>
        <charset val="1"/>
      </rPr>
      <t xml:space="preserve">3</t>
    </r>
    <r>
      <rPr>
        <sz val="9"/>
        <color rgb="FF6B7280"/>
        <rFont val="Noto Sans CJK SC"/>
        <family val="2"/>
      </rPr>
      <t xml:space="preserve">년 보존</t>
    </r>
    <r>
      <rPr>
        <sz val="9"/>
        <color rgb="FF6B7280"/>
        <rFont val="맑은 고딕"/>
        <family val="0"/>
        <charset val="1"/>
      </rPr>
      <t xml:space="preserve">)·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50</t>
    </r>
    <r>
      <rPr>
        <sz val="9"/>
        <color rgb="FF6B7280"/>
        <rFont val="Noto Sans CJK SC"/>
        <family val="2"/>
      </rPr>
      <t xml:space="preserve">조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54</t>
    </r>
    <r>
      <rPr>
        <sz val="9"/>
        <color rgb="FF6B7280"/>
        <rFont val="Noto Sans CJK SC"/>
        <family val="2"/>
      </rPr>
      <t xml:space="preserve">조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</si>
</sst>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\-dd"/>
    <numFmt numFmtId="166" formatCode="hh:mm"/>
    <numFmt numFmtId="167" formatCode="0.00"/>
    <numFmt numFmtId="168" formatCode="0\일"/>
    <numFmt numFmtId="169" formatCode="0.00&quot;시간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532D"/>
      <name val="Noto Sans CJK SC"/>
      <family val="2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1"/>
      <name val="Noto Sans CJK SC"/>
      <family val="2"/>
    </font>
    <font>
      <sz val="11"/>
      <name val="Noto Sans CJK SC"/>
      <family val="2"/>
    </font>
    <font>
      <b val="true"/>
      <sz val="11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sz val="10"/>
      <name val="맑은 고딕"/>
      <family val="0"/>
      <charset val="1"/>
    </font>
    <font>
      <sz val="10"/>
      <name val="Noto Sans CJK SC"/>
      <family val="2"/>
    </font>
    <font>
      <b val="true"/>
      <sz val="11"/>
      <color rgb="FF14532D"/>
      <name val="맑은 고딕"/>
      <family val="0"/>
      <charset val="1"/>
    </font>
    <font>
      <sz val="9"/>
      <color rgb="FF6B7280"/>
      <name val="Noto Sans CJK SC"/>
      <family val="2"/>
    </font>
    <font>
      <sz val="9"/>
      <color rgb="FF6B7280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16A34A"/>
        <bgColor rgb="FF008080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7"/>
    <col collapsed="false" customWidth="true" hidden="false" outlineLevel="0" max="4" min="3" style="0" width="11"/>
    <col collapsed="false" customWidth="true" hidden="false" outlineLevel="0" max="5" min="5" style="0" width="10"/>
    <col collapsed="false" customWidth="true" hidden="false" outlineLevel="0" max="7" min="6" style="0" width="12"/>
    <col collapsed="false" customWidth="true" hidden="false" outlineLevel="0" max="8" min="8" style="0" width="2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D4" s="3" t="s">
        <v>4</v>
      </c>
      <c r="E4" s="4" t="s">
        <v>5</v>
      </c>
    </row>
    <row r="5" customFormat="false" ht="17.15" hidden="false" customHeight="false" outlineLevel="0" collapsed="false">
      <c r="A5" s="3" t="s">
        <v>6</v>
      </c>
      <c r="B5" s="4" t="n">
        <v>2026</v>
      </c>
      <c r="D5" s="3" t="s">
        <v>7</v>
      </c>
      <c r="E5" s="4" t="n">
        <v>10</v>
      </c>
      <c r="G5" s="5" t="s">
        <v>8</v>
      </c>
      <c r="H5" s="4" t="n">
        <v>8</v>
      </c>
    </row>
    <row r="7" customFormat="false" ht="17.15" hidden="false" customHeight="false" outlineLevel="0" collapsed="false">
      <c r="A7" s="6" t="s">
        <v>9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 t="s">
        <v>16</v>
      </c>
    </row>
    <row r="8" customFormat="false" ht="15" hidden="false" customHeight="false" outlineLevel="0" collapsed="false">
      <c r="A8" s="7" t="n">
        <f aca="false">IF(1&lt;=DAY(EOMONTH(DATE($B$5,$E$5,1),0)),DATE($B$5,$E$5,1),"")</f>
        <v>46296</v>
      </c>
      <c r="B8" s="8" t="str">
        <f aca="false">IF(A8="","",CHOOSE(WEEKDAY(A8),"일","월","화","수","목","금","토"))</f>
        <v>목</v>
      </c>
      <c r="C8" s="9" t="n">
        <v>0.375</v>
      </c>
      <c r="D8" s="9" t="n">
        <v>0.75</v>
      </c>
      <c r="E8" s="10" t="n">
        <v>60</v>
      </c>
      <c r="F8" s="11" t="n">
        <f aca="false">IF(OR(C8="",D8=""),"",ROUND((D8-C8+IF(D8&lt;C8,1,0))*24-N(E8)/60,2))</f>
        <v>8</v>
      </c>
      <c r="G8" s="11" t="n">
        <f aca="false">IF(F8="","",MAX(0,F8-$H$5))</f>
        <v>0</v>
      </c>
      <c r="H8" s="12" t="s">
        <v>17</v>
      </c>
    </row>
    <row r="9" customFormat="false" ht="15" hidden="false" customHeight="false" outlineLevel="0" collapsed="false">
      <c r="A9" s="7" t="n">
        <f aca="false">IF(2&lt;=DAY(EOMONTH(DATE($B$5,$E$5,1),0)),DATE($B$5,$E$5,2),"")</f>
        <v>46297</v>
      </c>
      <c r="B9" s="8" t="str">
        <f aca="false">IF(A9="","",CHOOSE(WEEKDAY(A9),"일","월","화","수","목","금","토"))</f>
        <v>금</v>
      </c>
      <c r="C9" s="9"/>
      <c r="D9" s="9"/>
      <c r="E9" s="10"/>
      <c r="F9" s="11" t="str">
        <f aca="false">IF(OR(C9="",D9=""),"",ROUND((D9-C9+IF(D9&lt;C9,1,0))*24-N(E9)/60,2))</f>
        <v/>
      </c>
      <c r="G9" s="11" t="str">
        <f aca="false">IF(F9="","",MAX(0,F9-$H$5))</f>
        <v/>
      </c>
      <c r="H9" s="10"/>
    </row>
    <row r="10" customFormat="false" ht="15" hidden="false" customHeight="false" outlineLevel="0" collapsed="false">
      <c r="A10" s="7" t="n">
        <f aca="false">IF(3&lt;=DAY(EOMONTH(DATE($B$5,$E$5,1),0)),DATE($B$5,$E$5,3),"")</f>
        <v>46298</v>
      </c>
      <c r="B10" s="8" t="str">
        <f aca="false">IF(A10="","",CHOOSE(WEEKDAY(A10),"일","월","화","수","목","금","토"))</f>
        <v>토</v>
      </c>
      <c r="C10" s="9"/>
      <c r="D10" s="9"/>
      <c r="E10" s="10"/>
      <c r="F10" s="11" t="str">
        <f aca="false">IF(OR(C10="",D10=""),"",ROUND((D10-C10+IF(D10&lt;C10,1,0))*24-N(E10)/60,2))</f>
        <v/>
      </c>
      <c r="G10" s="11" t="str">
        <f aca="false">IF(F10="","",MAX(0,F10-$H$5))</f>
        <v/>
      </c>
      <c r="H10" s="10"/>
    </row>
    <row r="11" customFormat="false" ht="15" hidden="false" customHeight="false" outlineLevel="0" collapsed="false">
      <c r="A11" s="7" t="n">
        <f aca="false">IF(4&lt;=DAY(EOMONTH(DATE($B$5,$E$5,1),0)),DATE($B$5,$E$5,4),"")</f>
        <v>46299</v>
      </c>
      <c r="B11" s="8" t="str">
        <f aca="false">IF(A11="","",CHOOSE(WEEKDAY(A11),"일","월","화","수","목","금","토"))</f>
        <v>일</v>
      </c>
      <c r="C11" s="9"/>
      <c r="D11" s="9"/>
      <c r="E11" s="10"/>
      <c r="F11" s="11" t="str">
        <f aca="false">IF(OR(C11="",D11=""),"",ROUND((D11-C11+IF(D11&lt;C11,1,0))*24-N(E11)/60,2))</f>
        <v/>
      </c>
      <c r="G11" s="11" t="str">
        <f aca="false">IF(F11="","",MAX(0,F11-$H$5))</f>
        <v/>
      </c>
      <c r="H11" s="10"/>
    </row>
    <row r="12" customFormat="false" ht="15" hidden="false" customHeight="false" outlineLevel="0" collapsed="false">
      <c r="A12" s="7" t="n">
        <f aca="false">IF(5&lt;=DAY(EOMONTH(DATE($B$5,$E$5,1),0)),DATE($B$5,$E$5,5),"")</f>
        <v>46300</v>
      </c>
      <c r="B12" s="8" t="str">
        <f aca="false">IF(A12="","",CHOOSE(WEEKDAY(A12),"일","월","화","수","목","금","토"))</f>
        <v>월</v>
      </c>
      <c r="C12" s="9"/>
      <c r="D12" s="9"/>
      <c r="E12" s="10"/>
      <c r="F12" s="11" t="str">
        <f aca="false">IF(OR(C12="",D12=""),"",ROUND((D12-C12+IF(D12&lt;C12,1,0))*24-N(E12)/60,2))</f>
        <v/>
      </c>
      <c r="G12" s="11" t="str">
        <f aca="false">IF(F12="","",MAX(0,F12-$H$5))</f>
        <v/>
      </c>
      <c r="H12" s="10"/>
    </row>
    <row r="13" customFormat="false" ht="15" hidden="false" customHeight="false" outlineLevel="0" collapsed="false">
      <c r="A13" s="7" t="n">
        <f aca="false">IF(6&lt;=DAY(EOMONTH(DATE($B$5,$E$5,1),0)),DATE($B$5,$E$5,6),"")</f>
        <v>46301</v>
      </c>
      <c r="B13" s="8" t="str">
        <f aca="false">IF(A13="","",CHOOSE(WEEKDAY(A13),"일","월","화","수","목","금","토"))</f>
        <v>화</v>
      </c>
      <c r="C13" s="9"/>
      <c r="D13" s="9"/>
      <c r="E13" s="10"/>
      <c r="F13" s="11" t="str">
        <f aca="false">IF(OR(C13="",D13=""),"",ROUND((D13-C13+IF(D13&lt;C13,1,0))*24-N(E13)/60,2))</f>
        <v/>
      </c>
      <c r="G13" s="11" t="str">
        <f aca="false">IF(F13="","",MAX(0,F13-$H$5))</f>
        <v/>
      </c>
      <c r="H13" s="10"/>
    </row>
    <row r="14" customFormat="false" ht="15" hidden="false" customHeight="false" outlineLevel="0" collapsed="false">
      <c r="A14" s="7" t="n">
        <f aca="false">IF(7&lt;=DAY(EOMONTH(DATE($B$5,$E$5,1),0)),DATE($B$5,$E$5,7),"")</f>
        <v>46302</v>
      </c>
      <c r="B14" s="8" t="str">
        <f aca="false">IF(A14="","",CHOOSE(WEEKDAY(A14),"일","월","화","수","목","금","토"))</f>
        <v>수</v>
      </c>
      <c r="C14" s="9"/>
      <c r="D14" s="9"/>
      <c r="E14" s="10"/>
      <c r="F14" s="11" t="str">
        <f aca="false">IF(OR(C14="",D14=""),"",ROUND((D14-C14+IF(D14&lt;C14,1,0))*24-N(E14)/60,2))</f>
        <v/>
      </c>
      <c r="G14" s="11" t="str">
        <f aca="false">IF(F14="","",MAX(0,F14-$H$5))</f>
        <v/>
      </c>
      <c r="H14" s="10"/>
    </row>
    <row r="15" customFormat="false" ht="15" hidden="false" customHeight="false" outlineLevel="0" collapsed="false">
      <c r="A15" s="7" t="n">
        <f aca="false">IF(8&lt;=DAY(EOMONTH(DATE($B$5,$E$5,1),0)),DATE($B$5,$E$5,8),"")</f>
        <v>46303</v>
      </c>
      <c r="B15" s="8" t="str">
        <f aca="false">IF(A15="","",CHOOSE(WEEKDAY(A15),"일","월","화","수","목","금","토"))</f>
        <v>목</v>
      </c>
      <c r="C15" s="9"/>
      <c r="D15" s="9"/>
      <c r="E15" s="10"/>
      <c r="F15" s="11" t="str">
        <f aca="false">IF(OR(C15="",D15=""),"",ROUND((D15-C15+IF(D15&lt;C15,1,0))*24-N(E15)/60,2))</f>
        <v/>
      </c>
      <c r="G15" s="11" t="str">
        <f aca="false">IF(F15="","",MAX(0,F15-$H$5))</f>
        <v/>
      </c>
      <c r="H15" s="10"/>
    </row>
    <row r="16" customFormat="false" ht="15" hidden="false" customHeight="false" outlineLevel="0" collapsed="false">
      <c r="A16" s="7" t="n">
        <f aca="false">IF(9&lt;=DAY(EOMONTH(DATE($B$5,$E$5,1),0)),DATE($B$5,$E$5,9),"")</f>
        <v>46304</v>
      </c>
      <c r="B16" s="8" t="str">
        <f aca="false">IF(A16="","",CHOOSE(WEEKDAY(A16),"일","월","화","수","목","금","토"))</f>
        <v>금</v>
      </c>
      <c r="C16" s="9"/>
      <c r="D16" s="9"/>
      <c r="E16" s="10"/>
      <c r="F16" s="11" t="str">
        <f aca="false">IF(OR(C16="",D16=""),"",ROUND((D16-C16+IF(D16&lt;C16,1,0))*24-N(E16)/60,2))</f>
        <v/>
      </c>
      <c r="G16" s="11" t="str">
        <f aca="false">IF(F16="","",MAX(0,F16-$H$5))</f>
        <v/>
      </c>
      <c r="H16" s="10"/>
    </row>
    <row r="17" customFormat="false" ht="15" hidden="false" customHeight="false" outlineLevel="0" collapsed="false">
      <c r="A17" s="7" t="n">
        <f aca="false">IF(10&lt;=DAY(EOMONTH(DATE($B$5,$E$5,1),0)),DATE($B$5,$E$5,10),"")</f>
        <v>46305</v>
      </c>
      <c r="B17" s="8" t="str">
        <f aca="false">IF(A17="","",CHOOSE(WEEKDAY(A17),"일","월","화","수","목","금","토"))</f>
        <v>토</v>
      </c>
      <c r="C17" s="9"/>
      <c r="D17" s="9"/>
      <c r="E17" s="10"/>
      <c r="F17" s="11" t="str">
        <f aca="false">IF(OR(C17="",D17=""),"",ROUND((D17-C17+IF(D17&lt;C17,1,0))*24-N(E17)/60,2))</f>
        <v/>
      </c>
      <c r="G17" s="11" t="str">
        <f aca="false">IF(F17="","",MAX(0,F17-$H$5))</f>
        <v/>
      </c>
      <c r="H17" s="10"/>
    </row>
    <row r="18" customFormat="false" ht="15" hidden="false" customHeight="false" outlineLevel="0" collapsed="false">
      <c r="A18" s="7" t="n">
        <f aca="false">IF(11&lt;=DAY(EOMONTH(DATE($B$5,$E$5,1),0)),DATE($B$5,$E$5,11),"")</f>
        <v>46306</v>
      </c>
      <c r="B18" s="8" t="str">
        <f aca="false">IF(A18="","",CHOOSE(WEEKDAY(A18),"일","월","화","수","목","금","토"))</f>
        <v>일</v>
      </c>
      <c r="C18" s="9"/>
      <c r="D18" s="9"/>
      <c r="E18" s="10"/>
      <c r="F18" s="11" t="str">
        <f aca="false">IF(OR(C18="",D18=""),"",ROUND((D18-C18+IF(D18&lt;C18,1,0))*24-N(E18)/60,2))</f>
        <v/>
      </c>
      <c r="G18" s="11" t="str">
        <f aca="false">IF(F18="","",MAX(0,F18-$H$5))</f>
        <v/>
      </c>
      <c r="H18" s="10"/>
    </row>
    <row r="19" customFormat="false" ht="15" hidden="false" customHeight="false" outlineLevel="0" collapsed="false">
      <c r="A19" s="7" t="n">
        <f aca="false">IF(12&lt;=DAY(EOMONTH(DATE($B$5,$E$5,1),0)),DATE($B$5,$E$5,12),"")</f>
        <v>46307</v>
      </c>
      <c r="B19" s="8" t="str">
        <f aca="false">IF(A19="","",CHOOSE(WEEKDAY(A19),"일","월","화","수","목","금","토"))</f>
        <v>월</v>
      </c>
      <c r="C19" s="9"/>
      <c r="D19" s="9"/>
      <c r="E19" s="10"/>
      <c r="F19" s="11" t="str">
        <f aca="false">IF(OR(C19="",D19=""),"",ROUND((D19-C19+IF(D19&lt;C19,1,0))*24-N(E19)/60,2))</f>
        <v/>
      </c>
      <c r="G19" s="11" t="str">
        <f aca="false">IF(F19="","",MAX(0,F19-$H$5))</f>
        <v/>
      </c>
      <c r="H19" s="10"/>
    </row>
    <row r="20" customFormat="false" ht="15" hidden="false" customHeight="false" outlineLevel="0" collapsed="false">
      <c r="A20" s="7" t="n">
        <f aca="false">IF(13&lt;=DAY(EOMONTH(DATE($B$5,$E$5,1),0)),DATE($B$5,$E$5,13),"")</f>
        <v>46308</v>
      </c>
      <c r="B20" s="8" t="str">
        <f aca="false">IF(A20="","",CHOOSE(WEEKDAY(A20),"일","월","화","수","목","금","토"))</f>
        <v>화</v>
      </c>
      <c r="C20" s="9"/>
      <c r="D20" s="9"/>
      <c r="E20" s="10"/>
      <c r="F20" s="11" t="str">
        <f aca="false">IF(OR(C20="",D20=""),"",ROUND((D20-C20+IF(D20&lt;C20,1,0))*24-N(E20)/60,2))</f>
        <v/>
      </c>
      <c r="G20" s="11" t="str">
        <f aca="false">IF(F20="","",MAX(0,F20-$H$5))</f>
        <v/>
      </c>
      <c r="H20" s="10"/>
    </row>
    <row r="21" customFormat="false" ht="15" hidden="false" customHeight="false" outlineLevel="0" collapsed="false">
      <c r="A21" s="7" t="n">
        <f aca="false">IF(14&lt;=DAY(EOMONTH(DATE($B$5,$E$5,1),0)),DATE($B$5,$E$5,14),"")</f>
        <v>46309</v>
      </c>
      <c r="B21" s="8" t="str">
        <f aca="false">IF(A21="","",CHOOSE(WEEKDAY(A21),"일","월","화","수","목","금","토"))</f>
        <v>수</v>
      </c>
      <c r="C21" s="9"/>
      <c r="D21" s="9"/>
      <c r="E21" s="10"/>
      <c r="F21" s="11" t="str">
        <f aca="false">IF(OR(C21="",D21=""),"",ROUND((D21-C21+IF(D21&lt;C21,1,0))*24-N(E21)/60,2))</f>
        <v/>
      </c>
      <c r="G21" s="11" t="str">
        <f aca="false">IF(F21="","",MAX(0,F21-$H$5))</f>
        <v/>
      </c>
      <c r="H21" s="10"/>
    </row>
    <row r="22" customFormat="false" ht="15" hidden="false" customHeight="false" outlineLevel="0" collapsed="false">
      <c r="A22" s="7" t="n">
        <f aca="false">IF(15&lt;=DAY(EOMONTH(DATE($B$5,$E$5,1),0)),DATE($B$5,$E$5,15),"")</f>
        <v>46310</v>
      </c>
      <c r="B22" s="8" t="str">
        <f aca="false">IF(A22="","",CHOOSE(WEEKDAY(A22),"일","월","화","수","목","금","토"))</f>
        <v>목</v>
      </c>
      <c r="C22" s="9"/>
      <c r="D22" s="9"/>
      <c r="E22" s="10"/>
      <c r="F22" s="11" t="str">
        <f aca="false">IF(OR(C22="",D22=""),"",ROUND((D22-C22+IF(D22&lt;C22,1,0))*24-N(E22)/60,2))</f>
        <v/>
      </c>
      <c r="G22" s="11" t="str">
        <f aca="false">IF(F22="","",MAX(0,F22-$H$5))</f>
        <v/>
      </c>
      <c r="H22" s="10"/>
    </row>
    <row r="23" customFormat="false" ht="15" hidden="false" customHeight="false" outlineLevel="0" collapsed="false">
      <c r="A23" s="7" t="n">
        <f aca="false">IF(16&lt;=DAY(EOMONTH(DATE($B$5,$E$5,1),0)),DATE($B$5,$E$5,16),"")</f>
        <v>46311</v>
      </c>
      <c r="B23" s="8" t="str">
        <f aca="false">IF(A23="","",CHOOSE(WEEKDAY(A23),"일","월","화","수","목","금","토"))</f>
        <v>금</v>
      </c>
      <c r="C23" s="9"/>
      <c r="D23" s="9"/>
      <c r="E23" s="10"/>
      <c r="F23" s="11" t="str">
        <f aca="false">IF(OR(C23="",D23=""),"",ROUND((D23-C23+IF(D23&lt;C23,1,0))*24-N(E23)/60,2))</f>
        <v/>
      </c>
      <c r="G23" s="11" t="str">
        <f aca="false">IF(F23="","",MAX(0,F23-$H$5))</f>
        <v/>
      </c>
      <c r="H23" s="10"/>
    </row>
    <row r="24" customFormat="false" ht="15" hidden="false" customHeight="false" outlineLevel="0" collapsed="false">
      <c r="A24" s="7" t="n">
        <f aca="false">IF(17&lt;=DAY(EOMONTH(DATE($B$5,$E$5,1),0)),DATE($B$5,$E$5,17),"")</f>
        <v>46312</v>
      </c>
      <c r="B24" s="8" t="str">
        <f aca="false">IF(A24="","",CHOOSE(WEEKDAY(A24),"일","월","화","수","목","금","토"))</f>
        <v>토</v>
      </c>
      <c r="C24" s="9"/>
      <c r="D24" s="9"/>
      <c r="E24" s="10"/>
      <c r="F24" s="11" t="str">
        <f aca="false">IF(OR(C24="",D24=""),"",ROUND((D24-C24+IF(D24&lt;C24,1,0))*24-N(E24)/60,2))</f>
        <v/>
      </c>
      <c r="G24" s="11" t="str">
        <f aca="false">IF(F24="","",MAX(0,F24-$H$5))</f>
        <v/>
      </c>
      <c r="H24" s="10"/>
    </row>
    <row r="25" customFormat="false" ht="15" hidden="false" customHeight="false" outlineLevel="0" collapsed="false">
      <c r="A25" s="7" t="n">
        <f aca="false">IF(18&lt;=DAY(EOMONTH(DATE($B$5,$E$5,1),0)),DATE($B$5,$E$5,18),"")</f>
        <v>46313</v>
      </c>
      <c r="B25" s="8" t="str">
        <f aca="false">IF(A25="","",CHOOSE(WEEKDAY(A25),"일","월","화","수","목","금","토"))</f>
        <v>일</v>
      </c>
      <c r="C25" s="9"/>
      <c r="D25" s="9"/>
      <c r="E25" s="10"/>
      <c r="F25" s="11" t="str">
        <f aca="false">IF(OR(C25="",D25=""),"",ROUND((D25-C25+IF(D25&lt;C25,1,0))*24-N(E25)/60,2))</f>
        <v/>
      </c>
      <c r="G25" s="11" t="str">
        <f aca="false">IF(F25="","",MAX(0,F25-$H$5))</f>
        <v/>
      </c>
      <c r="H25" s="10"/>
    </row>
    <row r="26" customFormat="false" ht="15" hidden="false" customHeight="false" outlineLevel="0" collapsed="false">
      <c r="A26" s="7" t="n">
        <f aca="false">IF(19&lt;=DAY(EOMONTH(DATE($B$5,$E$5,1),0)),DATE($B$5,$E$5,19),"")</f>
        <v>46314</v>
      </c>
      <c r="B26" s="8" t="str">
        <f aca="false">IF(A26="","",CHOOSE(WEEKDAY(A26),"일","월","화","수","목","금","토"))</f>
        <v>월</v>
      </c>
      <c r="C26" s="9"/>
      <c r="D26" s="9"/>
      <c r="E26" s="10"/>
      <c r="F26" s="11" t="str">
        <f aca="false">IF(OR(C26="",D26=""),"",ROUND((D26-C26+IF(D26&lt;C26,1,0))*24-N(E26)/60,2))</f>
        <v/>
      </c>
      <c r="G26" s="11" t="str">
        <f aca="false">IF(F26="","",MAX(0,F26-$H$5))</f>
        <v/>
      </c>
      <c r="H26" s="10"/>
    </row>
    <row r="27" customFormat="false" ht="15" hidden="false" customHeight="false" outlineLevel="0" collapsed="false">
      <c r="A27" s="7" t="n">
        <f aca="false">IF(20&lt;=DAY(EOMONTH(DATE($B$5,$E$5,1),0)),DATE($B$5,$E$5,20),"")</f>
        <v>46315</v>
      </c>
      <c r="B27" s="8" t="str">
        <f aca="false">IF(A27="","",CHOOSE(WEEKDAY(A27),"일","월","화","수","목","금","토"))</f>
        <v>화</v>
      </c>
      <c r="C27" s="9"/>
      <c r="D27" s="9"/>
      <c r="E27" s="10"/>
      <c r="F27" s="11" t="str">
        <f aca="false">IF(OR(C27="",D27=""),"",ROUND((D27-C27+IF(D27&lt;C27,1,0))*24-N(E27)/60,2))</f>
        <v/>
      </c>
      <c r="G27" s="11" t="str">
        <f aca="false">IF(F27="","",MAX(0,F27-$H$5))</f>
        <v/>
      </c>
      <c r="H27" s="10"/>
    </row>
    <row r="28" customFormat="false" ht="15" hidden="false" customHeight="false" outlineLevel="0" collapsed="false">
      <c r="A28" s="7" t="n">
        <f aca="false">IF(21&lt;=DAY(EOMONTH(DATE($B$5,$E$5,1),0)),DATE($B$5,$E$5,21),"")</f>
        <v>46316</v>
      </c>
      <c r="B28" s="8" t="str">
        <f aca="false">IF(A28="","",CHOOSE(WEEKDAY(A28),"일","월","화","수","목","금","토"))</f>
        <v>수</v>
      </c>
      <c r="C28" s="9"/>
      <c r="D28" s="9"/>
      <c r="E28" s="10"/>
      <c r="F28" s="11" t="str">
        <f aca="false">IF(OR(C28="",D28=""),"",ROUND((D28-C28+IF(D28&lt;C28,1,0))*24-N(E28)/60,2))</f>
        <v/>
      </c>
      <c r="G28" s="11" t="str">
        <f aca="false">IF(F28="","",MAX(0,F28-$H$5))</f>
        <v/>
      </c>
      <c r="H28" s="10"/>
    </row>
    <row r="29" customFormat="false" ht="15" hidden="false" customHeight="false" outlineLevel="0" collapsed="false">
      <c r="A29" s="7" t="n">
        <f aca="false">IF(22&lt;=DAY(EOMONTH(DATE($B$5,$E$5,1),0)),DATE($B$5,$E$5,22),"")</f>
        <v>46317</v>
      </c>
      <c r="B29" s="8" t="str">
        <f aca="false">IF(A29="","",CHOOSE(WEEKDAY(A29),"일","월","화","수","목","금","토"))</f>
        <v>목</v>
      </c>
      <c r="C29" s="9"/>
      <c r="D29" s="9"/>
      <c r="E29" s="10"/>
      <c r="F29" s="11" t="str">
        <f aca="false">IF(OR(C29="",D29=""),"",ROUND((D29-C29+IF(D29&lt;C29,1,0))*24-N(E29)/60,2))</f>
        <v/>
      </c>
      <c r="G29" s="11" t="str">
        <f aca="false">IF(F29="","",MAX(0,F29-$H$5))</f>
        <v/>
      </c>
      <c r="H29" s="10"/>
    </row>
    <row r="30" customFormat="false" ht="15" hidden="false" customHeight="false" outlineLevel="0" collapsed="false">
      <c r="A30" s="7" t="n">
        <f aca="false">IF(23&lt;=DAY(EOMONTH(DATE($B$5,$E$5,1),0)),DATE($B$5,$E$5,23),"")</f>
        <v>46318</v>
      </c>
      <c r="B30" s="8" t="str">
        <f aca="false">IF(A30="","",CHOOSE(WEEKDAY(A30),"일","월","화","수","목","금","토"))</f>
        <v>금</v>
      </c>
      <c r="C30" s="9"/>
      <c r="D30" s="9"/>
      <c r="E30" s="10"/>
      <c r="F30" s="11" t="str">
        <f aca="false">IF(OR(C30="",D30=""),"",ROUND((D30-C30+IF(D30&lt;C30,1,0))*24-N(E30)/60,2))</f>
        <v/>
      </c>
      <c r="G30" s="11" t="str">
        <f aca="false">IF(F30="","",MAX(0,F30-$H$5))</f>
        <v/>
      </c>
      <c r="H30" s="10"/>
    </row>
    <row r="31" customFormat="false" ht="15" hidden="false" customHeight="false" outlineLevel="0" collapsed="false">
      <c r="A31" s="7" t="n">
        <f aca="false">IF(24&lt;=DAY(EOMONTH(DATE($B$5,$E$5,1),0)),DATE($B$5,$E$5,24),"")</f>
        <v>46319</v>
      </c>
      <c r="B31" s="8" t="str">
        <f aca="false">IF(A31="","",CHOOSE(WEEKDAY(A31),"일","월","화","수","목","금","토"))</f>
        <v>토</v>
      </c>
      <c r="C31" s="9"/>
      <c r="D31" s="9"/>
      <c r="E31" s="10"/>
      <c r="F31" s="11" t="str">
        <f aca="false">IF(OR(C31="",D31=""),"",ROUND((D31-C31+IF(D31&lt;C31,1,0))*24-N(E31)/60,2))</f>
        <v/>
      </c>
      <c r="G31" s="11" t="str">
        <f aca="false">IF(F31="","",MAX(0,F31-$H$5))</f>
        <v/>
      </c>
      <c r="H31" s="10"/>
    </row>
    <row r="32" customFormat="false" ht="15" hidden="false" customHeight="false" outlineLevel="0" collapsed="false">
      <c r="A32" s="7" t="n">
        <f aca="false">IF(25&lt;=DAY(EOMONTH(DATE($B$5,$E$5,1),0)),DATE($B$5,$E$5,25),"")</f>
        <v>46320</v>
      </c>
      <c r="B32" s="8" t="str">
        <f aca="false">IF(A32="","",CHOOSE(WEEKDAY(A32),"일","월","화","수","목","금","토"))</f>
        <v>일</v>
      </c>
      <c r="C32" s="9"/>
      <c r="D32" s="9"/>
      <c r="E32" s="10"/>
      <c r="F32" s="11" t="str">
        <f aca="false">IF(OR(C32="",D32=""),"",ROUND((D32-C32+IF(D32&lt;C32,1,0))*24-N(E32)/60,2))</f>
        <v/>
      </c>
      <c r="G32" s="11" t="str">
        <f aca="false">IF(F32="","",MAX(0,F32-$H$5))</f>
        <v/>
      </c>
      <c r="H32" s="10"/>
    </row>
    <row r="33" customFormat="false" ht="15" hidden="false" customHeight="false" outlineLevel="0" collapsed="false">
      <c r="A33" s="7" t="n">
        <f aca="false">IF(26&lt;=DAY(EOMONTH(DATE($B$5,$E$5,1),0)),DATE($B$5,$E$5,26),"")</f>
        <v>46321</v>
      </c>
      <c r="B33" s="8" t="str">
        <f aca="false">IF(A33="","",CHOOSE(WEEKDAY(A33),"일","월","화","수","목","금","토"))</f>
        <v>월</v>
      </c>
      <c r="C33" s="9"/>
      <c r="D33" s="9"/>
      <c r="E33" s="10"/>
      <c r="F33" s="11" t="str">
        <f aca="false">IF(OR(C33="",D33=""),"",ROUND((D33-C33+IF(D33&lt;C33,1,0))*24-N(E33)/60,2))</f>
        <v/>
      </c>
      <c r="G33" s="11" t="str">
        <f aca="false">IF(F33="","",MAX(0,F33-$H$5))</f>
        <v/>
      </c>
      <c r="H33" s="10"/>
    </row>
    <row r="34" customFormat="false" ht="15" hidden="false" customHeight="false" outlineLevel="0" collapsed="false">
      <c r="A34" s="7" t="n">
        <f aca="false">IF(27&lt;=DAY(EOMONTH(DATE($B$5,$E$5,1),0)),DATE($B$5,$E$5,27),"")</f>
        <v>46322</v>
      </c>
      <c r="B34" s="8" t="str">
        <f aca="false">IF(A34="","",CHOOSE(WEEKDAY(A34),"일","월","화","수","목","금","토"))</f>
        <v>화</v>
      </c>
      <c r="C34" s="9"/>
      <c r="D34" s="9"/>
      <c r="E34" s="10"/>
      <c r="F34" s="11" t="str">
        <f aca="false">IF(OR(C34="",D34=""),"",ROUND((D34-C34+IF(D34&lt;C34,1,0))*24-N(E34)/60,2))</f>
        <v/>
      </c>
      <c r="G34" s="11" t="str">
        <f aca="false">IF(F34="","",MAX(0,F34-$H$5))</f>
        <v/>
      </c>
      <c r="H34" s="10"/>
    </row>
    <row r="35" customFormat="false" ht="15" hidden="false" customHeight="false" outlineLevel="0" collapsed="false">
      <c r="A35" s="7" t="n">
        <f aca="false">IF(28&lt;=DAY(EOMONTH(DATE($B$5,$E$5,1),0)),DATE($B$5,$E$5,28),"")</f>
        <v>46323</v>
      </c>
      <c r="B35" s="8" t="str">
        <f aca="false">IF(A35="","",CHOOSE(WEEKDAY(A35),"일","월","화","수","목","금","토"))</f>
        <v>수</v>
      </c>
      <c r="C35" s="9"/>
      <c r="D35" s="9"/>
      <c r="E35" s="10"/>
      <c r="F35" s="11" t="str">
        <f aca="false">IF(OR(C35="",D35=""),"",ROUND((D35-C35+IF(D35&lt;C35,1,0))*24-N(E35)/60,2))</f>
        <v/>
      </c>
      <c r="G35" s="11" t="str">
        <f aca="false">IF(F35="","",MAX(0,F35-$H$5))</f>
        <v/>
      </c>
      <c r="H35" s="10"/>
    </row>
    <row r="36" customFormat="false" ht="15" hidden="false" customHeight="false" outlineLevel="0" collapsed="false">
      <c r="A36" s="7" t="n">
        <f aca="false">IF(29&lt;=DAY(EOMONTH(DATE($B$5,$E$5,1),0)),DATE($B$5,$E$5,29),"")</f>
        <v>46324</v>
      </c>
      <c r="B36" s="8" t="str">
        <f aca="false">IF(A36="","",CHOOSE(WEEKDAY(A36),"일","월","화","수","목","금","토"))</f>
        <v>목</v>
      </c>
      <c r="C36" s="9"/>
      <c r="D36" s="9"/>
      <c r="E36" s="10"/>
      <c r="F36" s="11" t="str">
        <f aca="false">IF(OR(C36="",D36=""),"",ROUND((D36-C36+IF(D36&lt;C36,1,0))*24-N(E36)/60,2))</f>
        <v/>
      </c>
      <c r="G36" s="11" t="str">
        <f aca="false">IF(F36="","",MAX(0,F36-$H$5))</f>
        <v/>
      </c>
      <c r="H36" s="10"/>
    </row>
    <row r="37" customFormat="false" ht="15" hidden="false" customHeight="false" outlineLevel="0" collapsed="false">
      <c r="A37" s="7" t="n">
        <f aca="false">IF(30&lt;=DAY(EOMONTH(DATE($B$5,$E$5,1),0)),DATE($B$5,$E$5,30),"")</f>
        <v>46325</v>
      </c>
      <c r="B37" s="8" t="str">
        <f aca="false">IF(A37="","",CHOOSE(WEEKDAY(A37),"일","월","화","수","목","금","토"))</f>
        <v>금</v>
      </c>
      <c r="C37" s="9"/>
      <c r="D37" s="9"/>
      <c r="E37" s="10"/>
      <c r="F37" s="11" t="str">
        <f aca="false">IF(OR(C37="",D37=""),"",ROUND((D37-C37+IF(D37&lt;C37,1,0))*24-N(E37)/60,2))</f>
        <v/>
      </c>
      <c r="G37" s="11" t="str">
        <f aca="false">IF(F37="","",MAX(0,F37-$H$5))</f>
        <v/>
      </c>
      <c r="H37" s="10"/>
    </row>
    <row r="38" customFormat="false" ht="15" hidden="false" customHeight="false" outlineLevel="0" collapsed="false">
      <c r="A38" s="7" t="n">
        <f aca="false">IF(31&lt;=DAY(EOMONTH(DATE($B$5,$E$5,1),0)),DATE($B$5,$E$5,31),"")</f>
        <v>46326</v>
      </c>
      <c r="B38" s="8" t="str">
        <f aca="false">IF(A38="","",CHOOSE(WEEKDAY(A38),"일","월","화","수","목","금","토"))</f>
        <v>토</v>
      </c>
      <c r="C38" s="9"/>
      <c r="D38" s="9"/>
      <c r="E38" s="10"/>
      <c r="F38" s="11" t="str">
        <f aca="false">IF(OR(C38="",D38=""),"",ROUND((D38-C38+IF(D38&lt;C38,1,0))*24-N(E38)/60,2))</f>
        <v/>
      </c>
      <c r="G38" s="11" t="str">
        <f aca="false">IF(F38="","",MAX(0,F38-$H$5))</f>
        <v/>
      </c>
      <c r="H38" s="10"/>
    </row>
    <row r="40" customFormat="false" ht="17.15" hidden="false" customHeight="false" outlineLevel="0" collapsed="false">
      <c r="A40" s="3" t="s">
        <v>18</v>
      </c>
      <c r="C40" s="13" t="n">
        <f aca="false">COUNT(F8:F38)</f>
        <v>1</v>
      </c>
    </row>
    <row r="41" customFormat="false" ht="17.15" hidden="false" customHeight="false" outlineLevel="0" collapsed="false">
      <c r="A41" s="3" t="s">
        <v>19</v>
      </c>
      <c r="C41" s="14" t="n">
        <f aca="false">SUM(F8:F38)</f>
        <v>8</v>
      </c>
    </row>
    <row r="42" customFormat="false" ht="17.15" hidden="false" customHeight="false" outlineLevel="0" collapsed="false">
      <c r="A42" s="3" t="s">
        <v>20</v>
      </c>
      <c r="C42" s="14" t="n">
        <f aca="false">SUM(G8:G38)</f>
        <v>0</v>
      </c>
    </row>
    <row r="44" customFormat="false" ht="15" hidden="false" customHeight="false" outlineLevel="0" collapsed="false">
      <c r="A44" s="15" t="s">
        <v>21</v>
      </c>
    </row>
    <row r="45" customFormat="false" ht="15" hidden="false" customHeight="false" outlineLevel="0" collapsed="false">
      <c r="A45" s="15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2026-10-06T12:10:02Z</dcterms:created>
  <dc:creator>openpyxl</dc:creator>
  <dc:description/>
  <dc:language>en-US</dc:language>
  <cp:lastModifiedBy/>
  <dcterms:modified xsi:type="dcterms:W3CDTF">2026-10-06T12:10:02Z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